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150" windowHeight="4680" activeTab="0"/>
  </bookViews>
  <sheets>
    <sheet name="IR decrease" sheetId="1" r:id="rId1"/>
    <sheet name="IR increase" sheetId="2" r:id="rId2"/>
  </sheets>
  <definedNames>
    <definedName name="_xlnm.Print_Area" localSheetId="0">'IR decrease'!$A$1:$H$34</definedName>
    <definedName name="_xlnm.Print_Area" localSheetId="1">'IR increase'!$A$1:$H$34</definedName>
  </definedNames>
  <calcPr fullCalcOnLoad="1"/>
</workbook>
</file>

<file path=xl/sharedStrings.xml><?xml version="1.0" encoding="utf-8"?>
<sst xmlns="http://schemas.openxmlformats.org/spreadsheetml/2006/main" count="52" uniqueCount="14">
  <si>
    <t>Monthly Repayments</t>
  </si>
  <si>
    <t>Loan Size</t>
  </si>
  <si>
    <t>Before</t>
  </si>
  <si>
    <t>After</t>
  </si>
  <si>
    <t>Change</t>
  </si>
  <si>
    <t>Repayment Mortgage</t>
  </si>
  <si>
    <t>Interest Only Mortgage</t>
  </si>
  <si>
    <t>Note:</t>
  </si>
  <si>
    <t>25 year mortgage; half point decrease</t>
  </si>
  <si>
    <t>25 year mortgage; quarter point decrease</t>
  </si>
  <si>
    <t>1: The above table is based the average mortgage rate as of May 2008</t>
  </si>
  <si>
    <t>1: The above table is based on the average mortgage rate as of May 2008</t>
  </si>
  <si>
    <t>25 year mortgage; quarter point increase</t>
  </si>
  <si>
    <t>25 year mortgage; half point increase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</si>
</sst>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&quot;£&quot;#,##0.00;[Red]\-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%"/>
    <numFmt numFmtId="169" formatCode="0.000%"/>
  </numFmts>
  <fonts count="7">
    <font>
      <sz val="10"/>
      <name val="CG Times"/>
      <family val="0"/>
    </font>
    <font>
      <b/>
      <sz val="10"/>
      <name val="CG Times"/>
      <family val="1"/>
    </font>
    <font>
      <b/>
      <sz val="12"/>
      <name val="CG Times"/>
      <family val="1"/>
    </font>
    <font>
      <sz val="9"/>
      <name val="CG Times"/>
      <family val="1"/>
    </font>
    <font>
      <u val="single"/>
      <sz val="8.5"/>
      <color indexed="12"/>
      <name val="CG Times"/>
      <family val="0"/>
    </font>
    <font>
      <u val="single"/>
      <sz val="8.5"/>
      <color indexed="36"/>
      <name val="CG Times"/>
      <family val="0"/>
    </font>
    <font>
      <sz val="10"/>
      <color indexed="10"/>
      <name val="CG Times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0" fontId="0" fillId="0" borderId="0" xfId="0" applyNumberFormat="1" applyAlignment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6" fontId="0" fillId="0" borderId="6" xfId="0" applyNumberFormat="1" applyBorder="1" applyAlignment="1">
      <alignment horizontal="left"/>
    </xf>
    <xf numFmtId="8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8" fontId="0" fillId="0" borderId="7" xfId="0" applyNumberFormat="1" applyBorder="1" applyAlignment="1">
      <alignment/>
    </xf>
    <xf numFmtId="164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8" fontId="0" fillId="0" borderId="6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8" fontId="0" fillId="0" borderId="6" xfId="0" applyNumberFormat="1" applyBorder="1" applyAlignment="1">
      <alignment/>
    </xf>
    <xf numFmtId="0" fontId="0" fillId="0" borderId="6" xfId="0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6" fontId="0" fillId="0" borderId="9" xfId="0" applyNumberFormat="1" applyBorder="1" applyAlignment="1">
      <alignment horizontal="left"/>
    </xf>
    <xf numFmtId="8" fontId="0" fillId="0" borderId="9" xfId="0" applyNumberFormat="1" applyBorder="1" applyAlignment="1">
      <alignment horizontal="right"/>
    </xf>
    <xf numFmtId="8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/>
    </xf>
    <xf numFmtId="8" fontId="0" fillId="0" borderId="9" xfId="0" applyNumberFormat="1" applyBorder="1" applyAlignment="1">
      <alignment/>
    </xf>
    <xf numFmtId="8" fontId="0" fillId="0" borderId="10" xfId="0" applyNumberFormat="1" applyBorder="1" applyAlignment="1">
      <alignment/>
    </xf>
    <xf numFmtId="6" fontId="0" fillId="0" borderId="12" xfId="0" applyNumberFormat="1" applyBorder="1" applyAlignment="1">
      <alignment horizontal="left"/>
    </xf>
    <xf numFmtId="8" fontId="0" fillId="0" borderId="12" xfId="0" applyNumberFormat="1" applyBorder="1" applyAlignment="1">
      <alignment horizontal="right"/>
    </xf>
    <xf numFmtId="8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3" xfId="0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Border="1" applyAlignment="1">
      <alignment/>
    </xf>
    <xf numFmtId="0" fontId="1" fillId="0" borderId="4" xfId="0" applyFont="1" applyBorder="1" applyAlignment="1">
      <alignment horizontal="left"/>
    </xf>
    <xf numFmtId="10" fontId="0" fillId="0" borderId="6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8" fontId="0" fillId="0" borderId="16" xfId="0" applyNumberFormat="1" applyBorder="1" applyAlignment="1">
      <alignment horizontal="right"/>
    </xf>
    <xf numFmtId="8" fontId="0" fillId="0" borderId="15" xfId="0" applyNumberFormat="1" applyBorder="1" applyAlignment="1">
      <alignment/>
    </xf>
    <xf numFmtId="8" fontId="0" fillId="0" borderId="16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="85" zoomScaleNormal="85" workbookViewId="0" topLeftCell="A1">
      <selection activeCell="I2" sqref="I2"/>
    </sheetView>
  </sheetViews>
  <sheetFormatPr defaultColWidth="9.33203125" defaultRowHeight="12.75"/>
  <cols>
    <col min="1" max="1" width="12.66015625" style="3" customWidth="1"/>
    <col min="2" max="2" width="10.83203125" style="5" customWidth="1"/>
    <col min="3" max="3" width="11.5" style="5" customWidth="1"/>
    <col min="4" max="4" width="10" style="5" customWidth="1"/>
    <col min="5" max="5" width="3.16015625" style="0" customWidth="1"/>
    <col min="6" max="6" width="13.66015625" style="0" customWidth="1"/>
    <col min="7" max="7" width="13.5" style="0" customWidth="1"/>
    <col min="8" max="8" width="10.83203125" style="0" customWidth="1"/>
    <col min="11" max="11" width="12.66015625" style="3" customWidth="1"/>
    <col min="12" max="12" width="10.83203125" style="5" customWidth="1"/>
    <col min="13" max="13" width="11.5" style="5" customWidth="1"/>
    <col min="14" max="14" width="10" style="5" customWidth="1"/>
    <col min="15" max="15" width="3.16015625" style="0" customWidth="1"/>
    <col min="16" max="16" width="13.66015625" style="0" customWidth="1"/>
    <col min="17" max="17" width="13.5" style="0" customWidth="1"/>
    <col min="18" max="18" width="10.83203125" style="0" customWidth="1"/>
  </cols>
  <sheetData>
    <row r="1" spans="1:12" ht="15.75">
      <c r="A1" s="51" t="s">
        <v>0</v>
      </c>
      <c r="B1" s="1"/>
      <c r="K1" s="51" t="s">
        <v>0</v>
      </c>
      <c r="L1" s="1"/>
    </row>
    <row r="2" spans="1:12" ht="15.75">
      <c r="A2" s="55" t="s">
        <v>9</v>
      </c>
      <c r="B2" s="1"/>
      <c r="K2" s="55" t="s">
        <v>8</v>
      </c>
      <c r="L2" s="1"/>
    </row>
    <row r="4" spans="1:18" ht="12.75">
      <c r="A4" s="8"/>
      <c r="B4" s="22"/>
      <c r="C4" s="9"/>
      <c r="D4" s="23"/>
      <c r="E4" s="10"/>
      <c r="F4" s="26"/>
      <c r="G4" s="10"/>
      <c r="H4" s="11"/>
      <c r="K4" s="8"/>
      <c r="L4" s="22"/>
      <c r="M4" s="9"/>
      <c r="N4" s="23"/>
      <c r="O4" s="10"/>
      <c r="P4" s="26"/>
      <c r="Q4" s="10"/>
      <c r="R4" s="11"/>
    </row>
    <row r="5" spans="1:18" ht="12.75">
      <c r="A5" s="12"/>
      <c r="B5" s="24"/>
      <c r="C5" s="13"/>
      <c r="D5" s="16"/>
      <c r="E5" s="14"/>
      <c r="F5" s="27"/>
      <c r="G5" s="14"/>
      <c r="H5" s="15"/>
      <c r="K5" s="12"/>
      <c r="L5" s="24"/>
      <c r="M5" s="13"/>
      <c r="N5" s="16"/>
      <c r="O5" s="14"/>
      <c r="P5" s="27"/>
      <c r="Q5" s="14"/>
      <c r="R5" s="15"/>
    </row>
    <row r="6" spans="1:18" ht="12.75">
      <c r="A6" s="46" t="s">
        <v>1</v>
      </c>
      <c r="B6" s="63" t="s">
        <v>5</v>
      </c>
      <c r="C6" s="64"/>
      <c r="D6" s="65"/>
      <c r="E6" s="14"/>
      <c r="F6" s="63" t="s">
        <v>6</v>
      </c>
      <c r="G6" s="64"/>
      <c r="H6" s="65"/>
      <c r="K6" s="46" t="s">
        <v>1</v>
      </c>
      <c r="L6" s="63" t="s">
        <v>5</v>
      </c>
      <c r="M6" s="64"/>
      <c r="N6" s="65"/>
      <c r="O6" s="14"/>
      <c r="P6" s="63" t="s">
        <v>6</v>
      </c>
      <c r="Q6" s="64"/>
      <c r="R6" s="65"/>
    </row>
    <row r="7" spans="1:18" ht="12.75">
      <c r="A7" s="12"/>
      <c r="B7" s="24" t="s">
        <v>2</v>
      </c>
      <c r="C7" s="13" t="s">
        <v>3</v>
      </c>
      <c r="D7" s="16" t="s">
        <v>4</v>
      </c>
      <c r="E7" s="14"/>
      <c r="F7" s="24" t="s">
        <v>2</v>
      </c>
      <c r="G7" s="13" t="s">
        <v>3</v>
      </c>
      <c r="H7" s="16" t="s">
        <v>4</v>
      </c>
      <c r="K7" s="12"/>
      <c r="L7" s="24" t="s">
        <v>2</v>
      </c>
      <c r="M7" s="13" t="s">
        <v>3</v>
      </c>
      <c r="N7" s="16" t="s">
        <v>4</v>
      </c>
      <c r="O7" s="14"/>
      <c r="P7" s="24" t="s">
        <v>2</v>
      </c>
      <c r="Q7" s="13" t="s">
        <v>3</v>
      </c>
      <c r="R7" s="16" t="s">
        <v>4</v>
      </c>
    </row>
    <row r="8" spans="1:18" ht="12.75">
      <c r="A8" s="29"/>
      <c r="B8" s="47">
        <v>0.0578</v>
      </c>
      <c r="C8" s="48">
        <f>B8-0.0025</f>
        <v>0.055299999999999995</v>
      </c>
      <c r="D8" s="31"/>
      <c r="E8" s="19"/>
      <c r="F8" s="49">
        <f>B8</f>
        <v>0.0578</v>
      </c>
      <c r="G8" s="50">
        <f>C8</f>
        <v>0.055299999999999995</v>
      </c>
      <c r="H8" s="30"/>
      <c r="K8" s="29"/>
      <c r="L8" s="47">
        <v>0.0578</v>
      </c>
      <c r="M8" s="48">
        <f>L8-0.005</f>
        <v>0.0528</v>
      </c>
      <c r="N8" s="31"/>
      <c r="O8" s="19"/>
      <c r="P8" s="49">
        <f>L8</f>
        <v>0.0578</v>
      </c>
      <c r="Q8" s="50">
        <f>M8</f>
        <v>0.0528</v>
      </c>
      <c r="R8" s="30"/>
    </row>
    <row r="9" spans="1:18" ht="12.75">
      <c r="A9" s="39">
        <v>30000</v>
      </c>
      <c r="B9" s="40">
        <f>-PMT($B$8,25,$A9)/12</f>
        <v>191.49739746075764</v>
      </c>
      <c r="C9" s="41">
        <f>-PMT($C$8,25,$A9)/12</f>
        <v>186.9193897793837</v>
      </c>
      <c r="D9" s="42">
        <f>C9-B9</f>
        <v>-4.578007681373947</v>
      </c>
      <c r="E9" s="43"/>
      <c r="F9" s="44">
        <f>$A9*$F$8/12</f>
        <v>144.5</v>
      </c>
      <c r="G9" s="45">
        <f>$A9*$G$8/12</f>
        <v>138.24999999999997</v>
      </c>
      <c r="H9" s="42">
        <f>G9-F9</f>
        <v>-6.250000000000028</v>
      </c>
      <c r="K9" s="39">
        <v>30000</v>
      </c>
      <c r="L9" s="40">
        <f>-PMT($L$8,25,$K9)/12</f>
        <v>191.49739746075764</v>
      </c>
      <c r="M9" s="41">
        <f>-PMT($M$8,25,$K9)/12</f>
        <v>182.39156446878164</v>
      </c>
      <c r="N9" s="42">
        <f>M9-L9</f>
        <v>-9.105832991976001</v>
      </c>
      <c r="O9" s="43"/>
      <c r="P9" s="44">
        <f>$K9*$P$8/12</f>
        <v>144.5</v>
      </c>
      <c r="Q9" s="45">
        <f>$K9*$Q$8/12</f>
        <v>132</v>
      </c>
      <c r="R9" s="42">
        <f>Q9-P9</f>
        <v>-12.5</v>
      </c>
    </row>
    <row r="10" spans="1:18" ht="12.75">
      <c r="A10" s="32">
        <v>40000</v>
      </c>
      <c r="B10" s="33">
        <f aca="true" t="shared" si="0" ref="B10:B31">-PMT($B$8,25,$A10)/12</f>
        <v>255.32986328101023</v>
      </c>
      <c r="C10" s="34">
        <f aca="true" t="shared" si="1" ref="C10:C31">-PMT($C$8,25,$A10)/12</f>
        <v>249.22585303917825</v>
      </c>
      <c r="D10" s="35">
        <f aca="true" t="shared" si="2" ref="D10:D16">C10-B10</f>
        <v>-6.104010241831986</v>
      </c>
      <c r="E10" s="36"/>
      <c r="F10" s="37">
        <f aca="true" t="shared" si="3" ref="F10:F31">$A10*$F$8/12</f>
        <v>192.66666666666666</v>
      </c>
      <c r="G10" s="38">
        <f aca="true" t="shared" si="4" ref="G10:G31">$A10*$G$8/12</f>
        <v>184.33333333333334</v>
      </c>
      <c r="H10" s="35">
        <f aca="true" t="shared" si="5" ref="H10:H16">G10-F10</f>
        <v>-8.333333333333314</v>
      </c>
      <c r="K10" s="32">
        <v>40000</v>
      </c>
      <c r="L10" s="40">
        <f aca="true" t="shared" si="6" ref="L10:L31">-PMT($L$8,25,$K10)/12</f>
        <v>255.32986328101023</v>
      </c>
      <c r="M10" s="41">
        <f aca="true" t="shared" si="7" ref="M10:M31">-PMT($M$8,25,$K10)/12</f>
        <v>243.1887526250422</v>
      </c>
      <c r="N10" s="35">
        <f aca="true" t="shared" si="8" ref="N10:N31">M10-L10</f>
        <v>-12.14111065596802</v>
      </c>
      <c r="O10" s="36"/>
      <c r="P10" s="44">
        <f aca="true" t="shared" si="9" ref="P10:P31">$K10*$P$8/12</f>
        <v>192.66666666666666</v>
      </c>
      <c r="Q10" s="45">
        <f aca="true" t="shared" si="10" ref="Q10:Q31">$K10*$Q$8/12</f>
        <v>176</v>
      </c>
      <c r="R10" s="35">
        <f aca="true" t="shared" si="11" ref="R10:R31">Q10-P10</f>
        <v>-16.666666666666657</v>
      </c>
    </row>
    <row r="11" spans="1:18" ht="12.75">
      <c r="A11" s="32">
        <v>50000</v>
      </c>
      <c r="B11" s="33">
        <f t="shared" si="0"/>
        <v>319.1623291012628</v>
      </c>
      <c r="C11" s="34">
        <f t="shared" si="1"/>
        <v>311.53231629897283</v>
      </c>
      <c r="D11" s="35">
        <f t="shared" si="2"/>
        <v>-7.6300128022899685</v>
      </c>
      <c r="E11" s="36"/>
      <c r="F11" s="37">
        <f t="shared" si="3"/>
        <v>240.83333333333334</v>
      </c>
      <c r="G11" s="38">
        <f t="shared" si="4"/>
        <v>230.41666666666663</v>
      </c>
      <c r="H11" s="35">
        <f t="shared" si="5"/>
        <v>-10.416666666666714</v>
      </c>
      <c r="K11" s="32">
        <v>50000</v>
      </c>
      <c r="L11" s="40">
        <f t="shared" si="6"/>
        <v>319.1623291012628</v>
      </c>
      <c r="M11" s="41">
        <f t="shared" si="7"/>
        <v>303.98594078130276</v>
      </c>
      <c r="N11" s="35">
        <f t="shared" si="8"/>
        <v>-15.17638831996004</v>
      </c>
      <c r="O11" s="36"/>
      <c r="P11" s="44">
        <f t="shared" si="9"/>
        <v>240.83333333333334</v>
      </c>
      <c r="Q11" s="45">
        <f t="shared" si="10"/>
        <v>220</v>
      </c>
      <c r="R11" s="35">
        <f t="shared" si="11"/>
        <v>-20.833333333333343</v>
      </c>
    </row>
    <row r="12" spans="1:18" ht="12.75">
      <c r="A12" s="32">
        <v>65000</v>
      </c>
      <c r="B12" s="33">
        <f t="shared" si="0"/>
        <v>414.91102783164166</v>
      </c>
      <c r="C12" s="34">
        <f t="shared" si="1"/>
        <v>404.99201118866466</v>
      </c>
      <c r="D12" s="35">
        <f t="shared" si="2"/>
        <v>-9.919016642976999</v>
      </c>
      <c r="E12" s="36"/>
      <c r="F12" s="37">
        <f t="shared" si="3"/>
        <v>313.0833333333333</v>
      </c>
      <c r="G12" s="38">
        <f t="shared" si="4"/>
        <v>299.54166666666663</v>
      </c>
      <c r="H12" s="35">
        <f t="shared" si="5"/>
        <v>-13.541666666666686</v>
      </c>
      <c r="K12" s="32">
        <v>65000</v>
      </c>
      <c r="L12" s="40">
        <f t="shared" si="6"/>
        <v>414.91102783164166</v>
      </c>
      <c r="M12" s="41">
        <f t="shared" si="7"/>
        <v>395.18172301569354</v>
      </c>
      <c r="N12" s="35">
        <f t="shared" si="8"/>
        <v>-19.729304815948126</v>
      </c>
      <c r="O12" s="36"/>
      <c r="P12" s="44">
        <f t="shared" si="9"/>
        <v>313.0833333333333</v>
      </c>
      <c r="Q12" s="45">
        <f t="shared" si="10"/>
        <v>286</v>
      </c>
      <c r="R12" s="35">
        <f t="shared" si="11"/>
        <v>-27.083333333333314</v>
      </c>
    </row>
    <row r="13" spans="1:18" ht="12.75">
      <c r="A13" s="32">
        <v>70000</v>
      </c>
      <c r="B13" s="33">
        <f t="shared" si="0"/>
        <v>446.82726074176793</v>
      </c>
      <c r="C13" s="34">
        <f t="shared" si="1"/>
        <v>436.14524281856194</v>
      </c>
      <c r="D13" s="35">
        <f t="shared" si="2"/>
        <v>-10.68201792320599</v>
      </c>
      <c r="E13" s="36"/>
      <c r="F13" s="37">
        <f t="shared" si="3"/>
        <v>337.1666666666667</v>
      </c>
      <c r="G13" s="38">
        <f t="shared" si="4"/>
        <v>322.5833333333333</v>
      </c>
      <c r="H13" s="35">
        <f t="shared" si="5"/>
        <v>-14.583333333333371</v>
      </c>
      <c r="K13" s="32">
        <v>70000</v>
      </c>
      <c r="L13" s="40">
        <f t="shared" si="6"/>
        <v>446.82726074176793</v>
      </c>
      <c r="M13" s="41">
        <f t="shared" si="7"/>
        <v>425.58031709382385</v>
      </c>
      <c r="N13" s="35">
        <f t="shared" si="8"/>
        <v>-21.24694364794408</v>
      </c>
      <c r="O13" s="36"/>
      <c r="P13" s="44">
        <f t="shared" si="9"/>
        <v>337.1666666666667</v>
      </c>
      <c r="Q13" s="45">
        <f t="shared" si="10"/>
        <v>308</v>
      </c>
      <c r="R13" s="35">
        <f t="shared" si="11"/>
        <v>-29.166666666666686</v>
      </c>
    </row>
    <row r="14" spans="1:18" ht="12.75">
      <c r="A14" s="32">
        <v>80000</v>
      </c>
      <c r="B14" s="33">
        <f t="shared" si="0"/>
        <v>510.65972656202047</v>
      </c>
      <c r="C14" s="34">
        <f t="shared" si="1"/>
        <v>498.4517060783565</v>
      </c>
      <c r="D14" s="35">
        <f t="shared" si="2"/>
        <v>-12.208020483663972</v>
      </c>
      <c r="E14" s="36"/>
      <c r="F14" s="37">
        <f t="shared" si="3"/>
        <v>385.3333333333333</v>
      </c>
      <c r="G14" s="38">
        <f t="shared" si="4"/>
        <v>368.6666666666667</v>
      </c>
      <c r="H14" s="35">
        <f t="shared" si="5"/>
        <v>-16.66666666666663</v>
      </c>
      <c r="K14" s="32">
        <v>80000</v>
      </c>
      <c r="L14" s="40">
        <f t="shared" si="6"/>
        <v>510.65972656202047</v>
      </c>
      <c r="M14" s="41">
        <f t="shared" si="7"/>
        <v>486.3775052500844</v>
      </c>
      <c r="N14" s="35">
        <f t="shared" si="8"/>
        <v>-24.28222131193604</v>
      </c>
      <c r="O14" s="36"/>
      <c r="P14" s="44">
        <f t="shared" si="9"/>
        <v>385.3333333333333</v>
      </c>
      <c r="Q14" s="45">
        <f t="shared" si="10"/>
        <v>352</v>
      </c>
      <c r="R14" s="35">
        <f t="shared" si="11"/>
        <v>-33.333333333333314</v>
      </c>
    </row>
    <row r="15" spans="1:18" ht="12.75">
      <c r="A15" s="32">
        <v>90000</v>
      </c>
      <c r="B15" s="33">
        <f t="shared" si="0"/>
        <v>574.4921923822731</v>
      </c>
      <c r="C15" s="34">
        <f t="shared" si="1"/>
        <v>560.7581693381511</v>
      </c>
      <c r="D15" s="35">
        <f t="shared" si="2"/>
        <v>-13.734023044121955</v>
      </c>
      <c r="E15" s="36"/>
      <c r="F15" s="37">
        <f t="shared" si="3"/>
        <v>433.5</v>
      </c>
      <c r="G15" s="38">
        <f t="shared" si="4"/>
        <v>414.75</v>
      </c>
      <c r="H15" s="35">
        <f t="shared" si="5"/>
        <v>-18.75</v>
      </c>
      <c r="K15" s="32">
        <v>90000</v>
      </c>
      <c r="L15" s="40">
        <f t="shared" si="6"/>
        <v>574.4921923822731</v>
      </c>
      <c r="M15" s="41">
        <f t="shared" si="7"/>
        <v>547.174693406345</v>
      </c>
      <c r="N15" s="35">
        <f t="shared" si="8"/>
        <v>-27.31749897592806</v>
      </c>
      <c r="O15" s="36"/>
      <c r="P15" s="44">
        <f t="shared" si="9"/>
        <v>433.5</v>
      </c>
      <c r="Q15" s="45">
        <f t="shared" si="10"/>
        <v>396</v>
      </c>
      <c r="R15" s="35">
        <f t="shared" si="11"/>
        <v>-37.5</v>
      </c>
    </row>
    <row r="16" spans="1:18" ht="12.75">
      <c r="A16" s="32">
        <v>100000</v>
      </c>
      <c r="B16" s="33">
        <f t="shared" si="0"/>
        <v>638.3246582025256</v>
      </c>
      <c r="C16" s="34">
        <f t="shared" si="1"/>
        <v>623.0646325979457</v>
      </c>
      <c r="D16" s="35">
        <f t="shared" si="2"/>
        <v>-15.260025604579937</v>
      </c>
      <c r="E16" s="36"/>
      <c r="F16" s="37">
        <f t="shared" si="3"/>
        <v>481.6666666666667</v>
      </c>
      <c r="G16" s="38">
        <f t="shared" si="4"/>
        <v>460.83333333333326</v>
      </c>
      <c r="H16" s="35">
        <f t="shared" si="5"/>
        <v>-20.833333333333428</v>
      </c>
      <c r="K16" s="32">
        <v>100000</v>
      </c>
      <c r="L16" s="40">
        <f t="shared" si="6"/>
        <v>638.3246582025256</v>
      </c>
      <c r="M16" s="41">
        <f t="shared" si="7"/>
        <v>607.9718815626055</v>
      </c>
      <c r="N16" s="35">
        <f t="shared" si="8"/>
        <v>-30.35277663992008</v>
      </c>
      <c r="O16" s="36"/>
      <c r="P16" s="44">
        <f t="shared" si="9"/>
        <v>481.6666666666667</v>
      </c>
      <c r="Q16" s="45">
        <f t="shared" si="10"/>
        <v>440</v>
      </c>
      <c r="R16" s="35">
        <f t="shared" si="11"/>
        <v>-41.666666666666686</v>
      </c>
    </row>
    <row r="17" spans="1:18" ht="12.75">
      <c r="A17" s="32">
        <v>110000</v>
      </c>
      <c r="B17" s="33">
        <f t="shared" si="0"/>
        <v>702.1571240227781</v>
      </c>
      <c r="C17" s="34">
        <f t="shared" si="1"/>
        <v>685.3710958577402</v>
      </c>
      <c r="D17" s="35">
        <f aca="true" t="shared" si="12" ref="D17:D31">C17-B17</f>
        <v>-16.78602816503792</v>
      </c>
      <c r="E17" s="36"/>
      <c r="F17" s="37">
        <f t="shared" si="3"/>
        <v>529.8333333333334</v>
      </c>
      <c r="G17" s="38">
        <f t="shared" si="4"/>
        <v>506.9166666666666</v>
      </c>
      <c r="H17" s="35">
        <f aca="true" t="shared" si="13" ref="H17:H31">G17-F17</f>
        <v>-22.9166666666668</v>
      </c>
      <c r="K17" s="32">
        <v>110000</v>
      </c>
      <c r="L17" s="40">
        <f t="shared" si="6"/>
        <v>702.1571240227781</v>
      </c>
      <c r="M17" s="41">
        <f t="shared" si="7"/>
        <v>668.769069718866</v>
      </c>
      <c r="N17" s="35">
        <f t="shared" si="8"/>
        <v>-33.3880543039121</v>
      </c>
      <c r="O17" s="36"/>
      <c r="P17" s="44">
        <f t="shared" si="9"/>
        <v>529.8333333333334</v>
      </c>
      <c r="Q17" s="45">
        <f t="shared" si="10"/>
        <v>484</v>
      </c>
      <c r="R17" s="35">
        <f t="shared" si="11"/>
        <v>-45.83333333333337</v>
      </c>
    </row>
    <row r="18" spans="1:18" ht="12.75">
      <c r="A18" s="32">
        <v>120000</v>
      </c>
      <c r="B18" s="33">
        <f t="shared" si="0"/>
        <v>765.9895898430306</v>
      </c>
      <c r="C18" s="34">
        <f t="shared" si="1"/>
        <v>747.6775591175348</v>
      </c>
      <c r="D18" s="35">
        <f t="shared" si="12"/>
        <v>-18.312030725495788</v>
      </c>
      <c r="E18" s="36"/>
      <c r="F18" s="37">
        <f t="shared" si="3"/>
        <v>578</v>
      </c>
      <c r="G18" s="38">
        <f t="shared" si="4"/>
        <v>552.9999999999999</v>
      </c>
      <c r="H18" s="35">
        <f t="shared" si="13"/>
        <v>-25.000000000000114</v>
      </c>
      <c r="K18" s="32">
        <v>120000</v>
      </c>
      <c r="L18" s="40">
        <f t="shared" si="6"/>
        <v>765.9895898430306</v>
      </c>
      <c r="M18" s="41">
        <f t="shared" si="7"/>
        <v>729.5662578751266</v>
      </c>
      <c r="N18" s="35">
        <f t="shared" si="8"/>
        <v>-36.423331967904005</v>
      </c>
      <c r="O18" s="36"/>
      <c r="P18" s="44">
        <f t="shared" si="9"/>
        <v>578</v>
      </c>
      <c r="Q18" s="45">
        <f t="shared" si="10"/>
        <v>528</v>
      </c>
      <c r="R18" s="35">
        <f t="shared" si="11"/>
        <v>-50</v>
      </c>
    </row>
    <row r="19" spans="1:18" ht="12.75">
      <c r="A19" s="32">
        <v>130000</v>
      </c>
      <c r="B19" s="33">
        <f t="shared" si="0"/>
        <v>829.8220556632833</v>
      </c>
      <c r="C19" s="34">
        <f t="shared" si="1"/>
        <v>809.9840223773293</v>
      </c>
      <c r="D19" s="35">
        <f t="shared" si="12"/>
        <v>-19.838033285953998</v>
      </c>
      <c r="E19" s="36"/>
      <c r="F19" s="37">
        <f t="shared" si="3"/>
        <v>626.1666666666666</v>
      </c>
      <c r="G19" s="38">
        <f t="shared" si="4"/>
        <v>599.0833333333333</v>
      </c>
      <c r="H19" s="35">
        <f t="shared" si="13"/>
        <v>-27.08333333333337</v>
      </c>
      <c r="K19" s="32">
        <v>130000</v>
      </c>
      <c r="L19" s="40">
        <f t="shared" si="6"/>
        <v>829.8220556632833</v>
      </c>
      <c r="M19" s="41">
        <f t="shared" si="7"/>
        <v>790.3634460313871</v>
      </c>
      <c r="N19" s="35">
        <f t="shared" si="8"/>
        <v>-39.45860963189625</v>
      </c>
      <c r="O19" s="36"/>
      <c r="P19" s="44">
        <f t="shared" si="9"/>
        <v>626.1666666666666</v>
      </c>
      <c r="Q19" s="45">
        <f t="shared" si="10"/>
        <v>572</v>
      </c>
      <c r="R19" s="35">
        <f t="shared" si="11"/>
        <v>-54.16666666666663</v>
      </c>
    </row>
    <row r="20" spans="1:18" ht="12.75">
      <c r="A20" s="32">
        <v>140000</v>
      </c>
      <c r="B20" s="33">
        <f t="shared" si="0"/>
        <v>893.6545214835359</v>
      </c>
      <c r="C20" s="34">
        <f t="shared" si="1"/>
        <v>872.2904856371239</v>
      </c>
      <c r="D20" s="35">
        <f t="shared" si="12"/>
        <v>-21.36403584641198</v>
      </c>
      <c r="E20" s="36"/>
      <c r="F20" s="37">
        <f t="shared" si="3"/>
        <v>674.3333333333334</v>
      </c>
      <c r="G20" s="38">
        <f t="shared" si="4"/>
        <v>645.1666666666666</v>
      </c>
      <c r="H20" s="35">
        <f t="shared" si="13"/>
        <v>-29.166666666666742</v>
      </c>
      <c r="K20" s="32">
        <v>140000</v>
      </c>
      <c r="L20" s="40">
        <f t="shared" si="6"/>
        <v>893.6545214835359</v>
      </c>
      <c r="M20" s="41">
        <f t="shared" si="7"/>
        <v>851.1606341876477</v>
      </c>
      <c r="N20" s="35">
        <f t="shared" si="8"/>
        <v>-42.49388729588816</v>
      </c>
      <c r="O20" s="36"/>
      <c r="P20" s="44">
        <f t="shared" si="9"/>
        <v>674.3333333333334</v>
      </c>
      <c r="Q20" s="45">
        <f t="shared" si="10"/>
        <v>616</v>
      </c>
      <c r="R20" s="35">
        <f t="shared" si="11"/>
        <v>-58.33333333333337</v>
      </c>
    </row>
    <row r="21" spans="1:18" ht="12.75">
      <c r="A21" s="32">
        <v>150000</v>
      </c>
      <c r="B21" s="33">
        <f t="shared" si="0"/>
        <v>957.4869873037883</v>
      </c>
      <c r="C21" s="34">
        <f t="shared" si="1"/>
        <v>934.5969488969185</v>
      </c>
      <c r="D21" s="35">
        <f t="shared" si="12"/>
        <v>-22.890038406869735</v>
      </c>
      <c r="E21" s="36"/>
      <c r="F21" s="37">
        <f t="shared" si="3"/>
        <v>722.5</v>
      </c>
      <c r="G21" s="38">
        <f t="shared" si="4"/>
        <v>691.25</v>
      </c>
      <c r="H21" s="35">
        <f t="shared" si="13"/>
        <v>-31.25</v>
      </c>
      <c r="K21" s="32">
        <v>150000</v>
      </c>
      <c r="L21" s="40">
        <f t="shared" si="6"/>
        <v>957.4869873037883</v>
      </c>
      <c r="M21" s="41">
        <f t="shared" si="7"/>
        <v>911.9578223439083</v>
      </c>
      <c r="N21" s="35">
        <f t="shared" si="8"/>
        <v>-45.52916495987995</v>
      </c>
      <c r="O21" s="36"/>
      <c r="P21" s="44">
        <f t="shared" si="9"/>
        <v>722.5</v>
      </c>
      <c r="Q21" s="45">
        <f t="shared" si="10"/>
        <v>660</v>
      </c>
      <c r="R21" s="35">
        <f t="shared" si="11"/>
        <v>-62.5</v>
      </c>
    </row>
    <row r="22" spans="1:18" ht="12.75">
      <c r="A22" s="32">
        <v>160000</v>
      </c>
      <c r="B22" s="33">
        <f t="shared" si="0"/>
        <v>1021.3194531240409</v>
      </c>
      <c r="C22" s="34">
        <f t="shared" si="1"/>
        <v>996.903412156713</v>
      </c>
      <c r="D22" s="35">
        <f t="shared" si="12"/>
        <v>-24.416040967327945</v>
      </c>
      <c r="E22" s="36"/>
      <c r="F22" s="37">
        <f t="shared" si="3"/>
        <v>770.6666666666666</v>
      </c>
      <c r="G22" s="38">
        <f t="shared" si="4"/>
        <v>737.3333333333334</v>
      </c>
      <c r="H22" s="35">
        <f t="shared" si="13"/>
        <v>-33.33333333333326</v>
      </c>
      <c r="K22" s="32">
        <v>160000</v>
      </c>
      <c r="L22" s="40">
        <f t="shared" si="6"/>
        <v>1021.3194531240409</v>
      </c>
      <c r="M22" s="41">
        <f t="shared" si="7"/>
        <v>972.7550105001689</v>
      </c>
      <c r="N22" s="35">
        <f t="shared" si="8"/>
        <v>-48.56444262387208</v>
      </c>
      <c r="O22" s="36"/>
      <c r="P22" s="44">
        <f t="shared" si="9"/>
        <v>770.6666666666666</v>
      </c>
      <c r="Q22" s="45">
        <f t="shared" si="10"/>
        <v>704</v>
      </c>
      <c r="R22" s="35">
        <f t="shared" si="11"/>
        <v>-66.66666666666663</v>
      </c>
    </row>
    <row r="23" spans="1:18" ht="12.75">
      <c r="A23" s="32">
        <v>170000</v>
      </c>
      <c r="B23" s="33">
        <f t="shared" si="0"/>
        <v>1085.1519189442936</v>
      </c>
      <c r="C23" s="34">
        <f t="shared" si="1"/>
        <v>1059.2098754165077</v>
      </c>
      <c r="D23" s="35">
        <f t="shared" si="12"/>
        <v>-25.942043527785927</v>
      </c>
      <c r="E23" s="36"/>
      <c r="F23" s="37">
        <f t="shared" si="3"/>
        <v>818.8333333333334</v>
      </c>
      <c r="G23" s="38">
        <f t="shared" si="4"/>
        <v>783.4166666666666</v>
      </c>
      <c r="H23" s="35">
        <f t="shared" si="13"/>
        <v>-35.41666666666674</v>
      </c>
      <c r="K23" s="32">
        <v>170000</v>
      </c>
      <c r="L23" s="40">
        <f t="shared" si="6"/>
        <v>1085.1519189442936</v>
      </c>
      <c r="M23" s="41">
        <f t="shared" si="7"/>
        <v>1033.5521986564293</v>
      </c>
      <c r="N23" s="35">
        <f t="shared" si="8"/>
        <v>-51.59972028786433</v>
      </c>
      <c r="O23" s="36"/>
      <c r="P23" s="44">
        <f t="shared" si="9"/>
        <v>818.8333333333334</v>
      </c>
      <c r="Q23" s="45">
        <f t="shared" si="10"/>
        <v>748</v>
      </c>
      <c r="R23" s="35">
        <f t="shared" si="11"/>
        <v>-70.83333333333337</v>
      </c>
    </row>
    <row r="24" spans="1:18" ht="12.75">
      <c r="A24" s="32">
        <v>180000</v>
      </c>
      <c r="B24" s="33">
        <f t="shared" si="0"/>
        <v>1148.9843847645461</v>
      </c>
      <c r="C24" s="34">
        <f t="shared" si="1"/>
        <v>1121.5163386763022</v>
      </c>
      <c r="D24" s="35">
        <f t="shared" si="12"/>
        <v>-27.46804608824391</v>
      </c>
      <c r="E24" s="36"/>
      <c r="F24" s="37">
        <f t="shared" si="3"/>
        <v>867</v>
      </c>
      <c r="G24" s="38">
        <f t="shared" si="4"/>
        <v>829.5</v>
      </c>
      <c r="H24" s="35">
        <f t="shared" si="13"/>
        <v>-37.5</v>
      </c>
      <c r="K24" s="32">
        <v>180000</v>
      </c>
      <c r="L24" s="40">
        <f t="shared" si="6"/>
        <v>1148.9843847645461</v>
      </c>
      <c r="M24" s="41">
        <f t="shared" si="7"/>
        <v>1094.34938681269</v>
      </c>
      <c r="N24" s="35">
        <f t="shared" si="8"/>
        <v>-54.63499795185612</v>
      </c>
      <c r="O24" s="36"/>
      <c r="P24" s="44">
        <f t="shared" si="9"/>
        <v>867</v>
      </c>
      <c r="Q24" s="45">
        <f t="shared" si="10"/>
        <v>792</v>
      </c>
      <c r="R24" s="35">
        <f t="shared" si="11"/>
        <v>-75</v>
      </c>
    </row>
    <row r="25" spans="1:18" ht="12.75">
      <c r="A25" s="32">
        <v>190000</v>
      </c>
      <c r="B25" s="33">
        <f t="shared" si="0"/>
        <v>1212.8168505847987</v>
      </c>
      <c r="C25" s="34">
        <f t="shared" si="1"/>
        <v>1183.8228019360968</v>
      </c>
      <c r="D25" s="35">
        <f t="shared" si="12"/>
        <v>-28.99404864870189</v>
      </c>
      <c r="E25" s="36"/>
      <c r="F25" s="37">
        <f t="shared" si="3"/>
        <v>915.1666666666666</v>
      </c>
      <c r="G25" s="38">
        <f t="shared" si="4"/>
        <v>875.5833333333331</v>
      </c>
      <c r="H25" s="35">
        <f t="shared" si="13"/>
        <v>-39.583333333333485</v>
      </c>
      <c r="K25" s="32">
        <v>190000</v>
      </c>
      <c r="L25" s="40">
        <f t="shared" si="6"/>
        <v>1212.8168505847987</v>
      </c>
      <c r="M25" s="41">
        <f t="shared" si="7"/>
        <v>1155.1465749689505</v>
      </c>
      <c r="N25" s="35">
        <f t="shared" si="8"/>
        <v>-57.67027561584814</v>
      </c>
      <c r="O25" s="36"/>
      <c r="P25" s="44">
        <f t="shared" si="9"/>
        <v>915.1666666666666</v>
      </c>
      <c r="Q25" s="45">
        <f t="shared" si="10"/>
        <v>836</v>
      </c>
      <c r="R25" s="35">
        <f t="shared" si="11"/>
        <v>-79.16666666666663</v>
      </c>
    </row>
    <row r="26" spans="1:18" ht="12.75">
      <c r="A26" s="32">
        <v>200000</v>
      </c>
      <c r="B26" s="33">
        <f t="shared" si="0"/>
        <v>1276.6493164050512</v>
      </c>
      <c r="C26" s="34">
        <f t="shared" si="1"/>
        <v>1246.1292651958913</v>
      </c>
      <c r="D26" s="35">
        <f t="shared" si="12"/>
        <v>-30.520051209159874</v>
      </c>
      <c r="E26" s="36"/>
      <c r="F26" s="37">
        <f t="shared" si="3"/>
        <v>963.3333333333334</v>
      </c>
      <c r="G26" s="38">
        <f t="shared" si="4"/>
        <v>921.6666666666665</v>
      </c>
      <c r="H26" s="35">
        <f t="shared" si="13"/>
        <v>-41.666666666666856</v>
      </c>
      <c r="K26" s="32">
        <v>200000</v>
      </c>
      <c r="L26" s="40">
        <f t="shared" si="6"/>
        <v>1276.6493164050512</v>
      </c>
      <c r="M26" s="41">
        <f t="shared" si="7"/>
        <v>1215.943763125211</v>
      </c>
      <c r="N26" s="35">
        <f t="shared" si="8"/>
        <v>-60.70555327984016</v>
      </c>
      <c r="O26" s="36"/>
      <c r="P26" s="44">
        <f t="shared" si="9"/>
        <v>963.3333333333334</v>
      </c>
      <c r="Q26" s="45">
        <f t="shared" si="10"/>
        <v>880</v>
      </c>
      <c r="R26" s="35">
        <f t="shared" si="11"/>
        <v>-83.33333333333337</v>
      </c>
    </row>
    <row r="27" spans="1:18" ht="12.75">
      <c r="A27" s="32">
        <v>210000</v>
      </c>
      <c r="B27" s="33">
        <f t="shared" si="0"/>
        <v>1340.4817822253037</v>
      </c>
      <c r="C27" s="34">
        <f t="shared" si="1"/>
        <v>1308.4357284556859</v>
      </c>
      <c r="D27" s="35">
        <f t="shared" si="12"/>
        <v>-32.046053769617856</v>
      </c>
      <c r="E27" s="36"/>
      <c r="F27" s="37">
        <f t="shared" si="3"/>
        <v>1011.5</v>
      </c>
      <c r="G27" s="38">
        <f t="shared" si="4"/>
        <v>967.7499999999999</v>
      </c>
      <c r="H27" s="35">
        <f t="shared" si="13"/>
        <v>-43.750000000000114</v>
      </c>
      <c r="K27" s="32">
        <v>210000</v>
      </c>
      <c r="L27" s="40">
        <f t="shared" si="6"/>
        <v>1340.4817822253037</v>
      </c>
      <c r="M27" s="41">
        <f t="shared" si="7"/>
        <v>1276.7409512814718</v>
      </c>
      <c r="N27" s="35">
        <f t="shared" si="8"/>
        <v>-63.74083094383195</v>
      </c>
      <c r="O27" s="36"/>
      <c r="P27" s="44">
        <f t="shared" si="9"/>
        <v>1011.5</v>
      </c>
      <c r="Q27" s="45">
        <f t="shared" si="10"/>
        <v>924</v>
      </c>
      <c r="R27" s="35">
        <f t="shared" si="11"/>
        <v>-87.5</v>
      </c>
    </row>
    <row r="28" spans="1:18" ht="12.75">
      <c r="A28" s="32">
        <v>220000</v>
      </c>
      <c r="B28" s="33">
        <f t="shared" si="0"/>
        <v>1404.3142480455563</v>
      </c>
      <c r="C28" s="34">
        <f t="shared" si="1"/>
        <v>1370.7421917154804</v>
      </c>
      <c r="D28" s="35">
        <f t="shared" si="12"/>
        <v>-33.57205633007584</v>
      </c>
      <c r="E28" s="36"/>
      <c r="F28" s="37">
        <f t="shared" si="3"/>
        <v>1059.6666666666667</v>
      </c>
      <c r="G28" s="38">
        <f t="shared" si="4"/>
        <v>1013.8333333333331</v>
      </c>
      <c r="H28" s="35">
        <f t="shared" si="13"/>
        <v>-45.8333333333336</v>
      </c>
      <c r="K28" s="32">
        <v>220000</v>
      </c>
      <c r="L28" s="40">
        <f t="shared" si="6"/>
        <v>1404.3142480455563</v>
      </c>
      <c r="M28" s="41">
        <f t="shared" si="7"/>
        <v>1337.538139437732</v>
      </c>
      <c r="N28" s="35">
        <f t="shared" si="8"/>
        <v>-66.7761086078242</v>
      </c>
      <c r="O28" s="36"/>
      <c r="P28" s="44">
        <f t="shared" si="9"/>
        <v>1059.6666666666667</v>
      </c>
      <c r="Q28" s="45">
        <f t="shared" si="10"/>
        <v>968</v>
      </c>
      <c r="R28" s="35">
        <f t="shared" si="11"/>
        <v>-91.66666666666674</v>
      </c>
    </row>
    <row r="29" spans="1:18" ht="12.75">
      <c r="A29" s="32">
        <v>230000</v>
      </c>
      <c r="B29" s="33">
        <f t="shared" si="0"/>
        <v>1468.146713865809</v>
      </c>
      <c r="C29" s="34">
        <f t="shared" si="1"/>
        <v>1433.048654975275</v>
      </c>
      <c r="D29" s="35">
        <f t="shared" si="12"/>
        <v>-35.09805889053405</v>
      </c>
      <c r="E29" s="36"/>
      <c r="F29" s="37">
        <f t="shared" si="3"/>
        <v>1107.8333333333333</v>
      </c>
      <c r="G29" s="38">
        <f t="shared" si="4"/>
        <v>1059.9166666666665</v>
      </c>
      <c r="H29" s="35">
        <f t="shared" si="13"/>
        <v>-47.91666666666674</v>
      </c>
      <c r="K29" s="32">
        <v>230000</v>
      </c>
      <c r="L29" s="40">
        <f t="shared" si="6"/>
        <v>1468.146713865809</v>
      </c>
      <c r="M29" s="41">
        <f t="shared" si="7"/>
        <v>1398.3353275939928</v>
      </c>
      <c r="N29" s="35">
        <f t="shared" si="8"/>
        <v>-69.81138627181622</v>
      </c>
      <c r="O29" s="36"/>
      <c r="P29" s="44">
        <f t="shared" si="9"/>
        <v>1107.8333333333333</v>
      </c>
      <c r="Q29" s="45">
        <f t="shared" si="10"/>
        <v>1012</v>
      </c>
      <c r="R29" s="35">
        <f t="shared" si="11"/>
        <v>-95.83333333333326</v>
      </c>
    </row>
    <row r="30" spans="1:18" ht="12.75">
      <c r="A30" s="32">
        <v>240000</v>
      </c>
      <c r="B30" s="33">
        <f t="shared" si="0"/>
        <v>1531.9791796860611</v>
      </c>
      <c r="C30" s="34">
        <f t="shared" si="1"/>
        <v>1495.3551182350695</v>
      </c>
      <c r="D30" s="35">
        <f t="shared" si="12"/>
        <v>-36.624061450991576</v>
      </c>
      <c r="E30" s="36"/>
      <c r="F30" s="37">
        <f t="shared" si="3"/>
        <v>1156</v>
      </c>
      <c r="G30" s="38">
        <f t="shared" si="4"/>
        <v>1105.9999999999998</v>
      </c>
      <c r="H30" s="35">
        <f t="shared" si="13"/>
        <v>-50.00000000000023</v>
      </c>
      <c r="K30" s="32">
        <v>240000</v>
      </c>
      <c r="L30" s="40">
        <f t="shared" si="6"/>
        <v>1531.9791796860611</v>
      </c>
      <c r="M30" s="41">
        <f t="shared" si="7"/>
        <v>1459.132515750253</v>
      </c>
      <c r="N30" s="35">
        <f t="shared" si="8"/>
        <v>-72.84666393580801</v>
      </c>
      <c r="O30" s="36"/>
      <c r="P30" s="44">
        <f t="shared" si="9"/>
        <v>1156</v>
      </c>
      <c r="Q30" s="45">
        <f t="shared" si="10"/>
        <v>1056</v>
      </c>
      <c r="R30" s="35">
        <f t="shared" si="11"/>
        <v>-100</v>
      </c>
    </row>
    <row r="31" spans="1:18" ht="12.75">
      <c r="A31" s="17">
        <v>250000</v>
      </c>
      <c r="B31" s="25">
        <f t="shared" si="0"/>
        <v>1595.8116455063139</v>
      </c>
      <c r="C31" s="18">
        <f t="shared" si="1"/>
        <v>1557.6615814948643</v>
      </c>
      <c r="D31" s="21">
        <f t="shared" si="12"/>
        <v>-38.15006401144956</v>
      </c>
      <c r="E31" s="19"/>
      <c r="F31" s="28">
        <f t="shared" si="3"/>
        <v>1204.1666666666667</v>
      </c>
      <c r="G31" s="20">
        <f t="shared" si="4"/>
        <v>1152.0833333333333</v>
      </c>
      <c r="H31" s="21">
        <f t="shared" si="13"/>
        <v>-52.083333333333485</v>
      </c>
      <c r="K31" s="17">
        <v>250000</v>
      </c>
      <c r="L31" s="59">
        <f t="shared" si="6"/>
        <v>1595.8116455063139</v>
      </c>
      <c r="M31" s="60">
        <f t="shared" si="7"/>
        <v>1519.9297039065139</v>
      </c>
      <c r="N31" s="21">
        <f t="shared" si="8"/>
        <v>-75.88194159980003</v>
      </c>
      <c r="O31" s="19"/>
      <c r="P31" s="61">
        <f t="shared" si="9"/>
        <v>1204.1666666666667</v>
      </c>
      <c r="Q31" s="62">
        <f t="shared" si="10"/>
        <v>1100</v>
      </c>
      <c r="R31" s="21">
        <f t="shared" si="11"/>
        <v>-104.16666666666674</v>
      </c>
    </row>
    <row r="32" spans="1:18" ht="12.75">
      <c r="A32" s="4"/>
      <c r="C32" s="6"/>
      <c r="D32" s="7"/>
      <c r="F32" s="2"/>
      <c r="G32" s="2"/>
      <c r="H32" s="7"/>
      <c r="K32" s="4"/>
      <c r="L32" s="6"/>
      <c r="M32" s="6"/>
      <c r="N32" s="7"/>
      <c r="P32" s="2"/>
      <c r="Q32" s="2"/>
      <c r="R32" s="7"/>
    </row>
    <row r="33" spans="1:14" s="54" customFormat="1" ht="12">
      <c r="A33" s="52" t="s">
        <v>7</v>
      </c>
      <c r="B33" s="52" t="s">
        <v>10</v>
      </c>
      <c r="C33" s="53"/>
      <c r="D33" s="53"/>
      <c r="K33" s="52" t="s">
        <v>7</v>
      </c>
      <c r="L33" s="52" t="s">
        <v>11</v>
      </c>
      <c r="M33" s="53"/>
      <c r="N33" s="53"/>
    </row>
    <row r="34" spans="1:14" s="54" customFormat="1" ht="12">
      <c r="A34" s="52"/>
      <c r="C34" s="53"/>
      <c r="D34" s="53"/>
      <c r="K34" s="52"/>
      <c r="M34" s="53"/>
      <c r="N34" s="53"/>
    </row>
  </sheetData>
  <mergeCells count="4">
    <mergeCell ref="B6:D6"/>
    <mergeCell ref="F6:H6"/>
    <mergeCell ref="L6:N6"/>
    <mergeCell ref="P6:R6"/>
  </mergeCell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85" zoomScaleNormal="85" workbookViewId="0" topLeftCell="A1">
      <selection activeCell="I20" sqref="I20"/>
    </sheetView>
  </sheetViews>
  <sheetFormatPr defaultColWidth="9.33203125" defaultRowHeight="12.75"/>
  <cols>
    <col min="1" max="1" width="12.66015625" style="3" customWidth="1"/>
    <col min="2" max="2" width="10.83203125" style="5" customWidth="1"/>
    <col min="3" max="3" width="11.5" style="5" customWidth="1"/>
    <col min="4" max="4" width="10" style="5" customWidth="1"/>
    <col min="5" max="5" width="3.16015625" style="0" customWidth="1"/>
    <col min="6" max="6" width="13.66015625" style="0" customWidth="1"/>
    <col min="7" max="7" width="13.5" style="0" customWidth="1"/>
    <col min="8" max="8" width="10.83203125" style="0" customWidth="1"/>
    <col min="11" max="11" width="12.66015625" style="3" customWidth="1"/>
    <col min="12" max="12" width="10.83203125" style="5" customWidth="1"/>
    <col min="13" max="13" width="11.5" style="5" customWidth="1"/>
    <col min="14" max="14" width="10" style="5" customWidth="1"/>
    <col min="15" max="15" width="3.16015625" style="0" customWidth="1"/>
    <col min="16" max="16" width="13.66015625" style="0" customWidth="1"/>
    <col min="17" max="17" width="13.5" style="0" customWidth="1"/>
    <col min="18" max="18" width="10.83203125" style="0" customWidth="1"/>
  </cols>
  <sheetData>
    <row r="1" spans="1:12" ht="15.75">
      <c r="A1" s="51" t="s">
        <v>0</v>
      </c>
      <c r="B1" s="1"/>
      <c r="K1" s="51" t="s">
        <v>0</v>
      </c>
      <c r="L1" s="1"/>
    </row>
    <row r="2" spans="1:12" ht="15.75">
      <c r="A2" s="55" t="s">
        <v>12</v>
      </c>
      <c r="B2" s="1"/>
      <c r="K2" s="55" t="s">
        <v>13</v>
      </c>
      <c r="L2" s="1"/>
    </row>
    <row r="4" spans="1:18" ht="12.75">
      <c r="A4" s="8"/>
      <c r="B4" s="22"/>
      <c r="C4" s="9"/>
      <c r="D4" s="23"/>
      <c r="E4" s="10"/>
      <c r="F4" s="26"/>
      <c r="G4" s="10"/>
      <c r="H4" s="11"/>
      <c r="K4" s="8"/>
      <c r="L4" s="22"/>
      <c r="M4" s="9"/>
      <c r="N4" s="23"/>
      <c r="O4" s="10"/>
      <c r="P4" s="26"/>
      <c r="Q4" s="10"/>
      <c r="R4" s="11"/>
    </row>
    <row r="5" spans="1:18" ht="12.75">
      <c r="A5" s="12"/>
      <c r="B5" s="24"/>
      <c r="C5" s="13"/>
      <c r="D5" s="16"/>
      <c r="E5" s="14"/>
      <c r="F5" s="27"/>
      <c r="G5" s="14"/>
      <c r="H5" s="15"/>
      <c r="K5" s="12"/>
      <c r="L5" s="24"/>
      <c r="M5" s="13"/>
      <c r="N5" s="16"/>
      <c r="O5" s="14"/>
      <c r="P5" s="27"/>
      <c r="Q5" s="14"/>
      <c r="R5" s="15"/>
    </row>
    <row r="6" spans="1:18" ht="12.75">
      <c r="A6" s="46" t="s">
        <v>1</v>
      </c>
      <c r="B6" s="63" t="s">
        <v>5</v>
      </c>
      <c r="C6" s="64"/>
      <c r="D6" s="65"/>
      <c r="E6" s="14"/>
      <c r="F6" s="63" t="s">
        <v>6</v>
      </c>
      <c r="G6" s="64"/>
      <c r="H6" s="65"/>
      <c r="K6" s="46" t="s">
        <v>1</v>
      </c>
      <c r="L6" s="63" t="s">
        <v>5</v>
      </c>
      <c r="M6" s="64"/>
      <c r="N6" s="65"/>
      <c r="O6" s="14"/>
      <c r="P6" s="63" t="s">
        <v>6</v>
      </c>
      <c r="Q6" s="64"/>
      <c r="R6" s="65"/>
    </row>
    <row r="7" spans="1:18" ht="12.75">
      <c r="A7" s="12"/>
      <c r="B7" s="24" t="s">
        <v>2</v>
      </c>
      <c r="C7" s="13" t="s">
        <v>3</v>
      </c>
      <c r="D7" s="16" t="s">
        <v>4</v>
      </c>
      <c r="E7" s="14"/>
      <c r="F7" s="24" t="s">
        <v>2</v>
      </c>
      <c r="G7" s="13" t="s">
        <v>3</v>
      </c>
      <c r="H7" s="16" t="s">
        <v>4</v>
      </c>
      <c r="K7" s="12"/>
      <c r="L7" s="24" t="s">
        <v>2</v>
      </c>
      <c r="M7" s="13" t="s">
        <v>3</v>
      </c>
      <c r="N7" s="16" t="s">
        <v>4</v>
      </c>
      <c r="O7" s="14"/>
      <c r="P7" s="24" t="s">
        <v>2</v>
      </c>
      <c r="Q7" s="13" t="s">
        <v>3</v>
      </c>
      <c r="R7" s="16" t="s">
        <v>4</v>
      </c>
    </row>
    <row r="8" spans="1:18" ht="12.75">
      <c r="A8" s="29"/>
      <c r="B8" s="47">
        <v>0.0578</v>
      </c>
      <c r="C8" s="48">
        <f>B8+0.0025</f>
        <v>0.0603</v>
      </c>
      <c r="D8" s="31"/>
      <c r="E8" s="19"/>
      <c r="F8" s="49">
        <f>B8</f>
        <v>0.0578</v>
      </c>
      <c r="G8" s="50">
        <f>C8</f>
        <v>0.0603</v>
      </c>
      <c r="H8" s="30"/>
      <c r="K8" s="29"/>
      <c r="L8" s="47">
        <v>0.0578</v>
      </c>
      <c r="M8" s="48">
        <f>L8+0.005</f>
        <v>0.0628</v>
      </c>
      <c r="N8" s="31"/>
      <c r="O8" s="19"/>
      <c r="P8" s="49">
        <f>L8</f>
        <v>0.0578</v>
      </c>
      <c r="Q8" s="50">
        <f>M8</f>
        <v>0.0628</v>
      </c>
      <c r="R8" s="30"/>
    </row>
    <row r="9" spans="1:18" ht="12.75">
      <c r="A9" s="39">
        <v>30000</v>
      </c>
      <c r="B9" s="40">
        <f aca="true" t="shared" si="0" ref="B9:B31">-PMT($B$8,25,$A9)/12</f>
        <v>191.49739746075764</v>
      </c>
      <c r="C9" s="41">
        <f aca="true" t="shared" si="1" ref="C9:C31">-PMT($C$8,25,$A9)/12</f>
        <v>196.12463073656</v>
      </c>
      <c r="D9" s="56">
        <f aca="true" t="shared" si="2" ref="D9:D31">C9-B9</f>
        <v>4.627233275802354</v>
      </c>
      <c r="E9" s="43"/>
      <c r="F9" s="44">
        <f aca="true" t="shared" si="3" ref="F9:F31">$A9*$F$8/12</f>
        <v>144.5</v>
      </c>
      <c r="G9" s="45">
        <f aca="true" t="shared" si="4" ref="G9:G31">$A9*$G$8/12</f>
        <v>150.75</v>
      </c>
      <c r="H9" s="56">
        <f aca="true" t="shared" si="5" ref="H9:H31">G9-F9</f>
        <v>6.25</v>
      </c>
      <c r="K9" s="39">
        <v>30000</v>
      </c>
      <c r="L9" s="40">
        <f aca="true" t="shared" si="6" ref="L9:L31">-PMT($L$8,25,$K9)/12</f>
        <v>191.49739746075764</v>
      </c>
      <c r="M9" s="41">
        <f aca="true" t="shared" si="7" ref="M9:M31">-PMT($M$8,25,$K9)/12</f>
        <v>200.80012312220765</v>
      </c>
      <c r="N9" s="56">
        <f aca="true" t="shared" si="8" ref="N9:N31">M9-L9</f>
        <v>9.302725661450012</v>
      </c>
      <c r="O9" s="43"/>
      <c r="P9" s="44">
        <f aca="true" t="shared" si="9" ref="P9:P31">$K9*$P$8/12</f>
        <v>144.5</v>
      </c>
      <c r="Q9" s="45">
        <f aca="true" t="shared" si="10" ref="Q9:Q31">$K9*$Q$8/12</f>
        <v>156.99999999999997</v>
      </c>
      <c r="R9" s="56">
        <f aca="true" t="shared" si="11" ref="R9:R31">Q9-P9</f>
        <v>12.499999999999972</v>
      </c>
    </row>
    <row r="10" spans="1:18" ht="12.75">
      <c r="A10" s="32">
        <v>40000</v>
      </c>
      <c r="B10" s="33">
        <f t="shared" si="0"/>
        <v>255.32986328101023</v>
      </c>
      <c r="C10" s="34">
        <f t="shared" si="1"/>
        <v>261.49950764874666</v>
      </c>
      <c r="D10" s="57">
        <f t="shared" si="2"/>
        <v>6.169644367736424</v>
      </c>
      <c r="E10" s="36"/>
      <c r="F10" s="37">
        <f t="shared" si="3"/>
        <v>192.66666666666666</v>
      </c>
      <c r="G10" s="38">
        <f t="shared" si="4"/>
        <v>201</v>
      </c>
      <c r="H10" s="57">
        <f t="shared" si="5"/>
        <v>8.333333333333343</v>
      </c>
      <c r="K10" s="32">
        <v>40000</v>
      </c>
      <c r="L10" s="40">
        <f t="shared" si="6"/>
        <v>255.32986328101023</v>
      </c>
      <c r="M10" s="41">
        <f t="shared" si="7"/>
        <v>267.73349749627687</v>
      </c>
      <c r="N10" s="57">
        <f t="shared" si="8"/>
        <v>12.403634215266635</v>
      </c>
      <c r="O10" s="36"/>
      <c r="P10" s="44">
        <f t="shared" si="9"/>
        <v>192.66666666666666</v>
      </c>
      <c r="Q10" s="45">
        <f t="shared" si="10"/>
        <v>209.33333333333334</v>
      </c>
      <c r="R10" s="57">
        <f t="shared" si="11"/>
        <v>16.666666666666686</v>
      </c>
    </row>
    <row r="11" spans="1:18" ht="12.75">
      <c r="A11" s="32">
        <v>50000</v>
      </c>
      <c r="B11" s="33">
        <f t="shared" si="0"/>
        <v>319.1623291012628</v>
      </c>
      <c r="C11" s="34">
        <f t="shared" si="1"/>
        <v>326.8743845609333</v>
      </c>
      <c r="D11" s="57">
        <f t="shared" si="2"/>
        <v>7.712055459670523</v>
      </c>
      <c r="E11" s="36"/>
      <c r="F11" s="37">
        <f t="shared" si="3"/>
        <v>240.83333333333334</v>
      </c>
      <c r="G11" s="38">
        <f t="shared" si="4"/>
        <v>251.25</v>
      </c>
      <c r="H11" s="57">
        <f t="shared" si="5"/>
        <v>10.416666666666657</v>
      </c>
      <c r="K11" s="32">
        <v>50000</v>
      </c>
      <c r="L11" s="40">
        <f t="shared" si="6"/>
        <v>319.1623291012628</v>
      </c>
      <c r="M11" s="41">
        <f t="shared" si="7"/>
        <v>334.6668718703461</v>
      </c>
      <c r="N11" s="57">
        <f t="shared" si="8"/>
        <v>15.504542769083287</v>
      </c>
      <c r="O11" s="36"/>
      <c r="P11" s="44">
        <f t="shared" si="9"/>
        <v>240.83333333333334</v>
      </c>
      <c r="Q11" s="45">
        <f t="shared" si="10"/>
        <v>261.66666666666663</v>
      </c>
      <c r="R11" s="57">
        <f t="shared" si="11"/>
        <v>20.833333333333286</v>
      </c>
    </row>
    <row r="12" spans="1:18" ht="12.75">
      <c r="A12" s="32">
        <v>65000</v>
      </c>
      <c r="B12" s="33">
        <f t="shared" si="0"/>
        <v>414.91102783164166</v>
      </c>
      <c r="C12" s="34">
        <f t="shared" si="1"/>
        <v>424.9366999292133</v>
      </c>
      <c r="D12" s="57">
        <f t="shared" si="2"/>
        <v>10.025672097571658</v>
      </c>
      <c r="E12" s="36"/>
      <c r="F12" s="37">
        <f t="shared" si="3"/>
        <v>313.0833333333333</v>
      </c>
      <c r="G12" s="38">
        <f t="shared" si="4"/>
        <v>326.625</v>
      </c>
      <c r="H12" s="57">
        <f t="shared" si="5"/>
        <v>13.541666666666686</v>
      </c>
      <c r="K12" s="32">
        <v>65000</v>
      </c>
      <c r="L12" s="40">
        <f t="shared" si="6"/>
        <v>414.91102783164166</v>
      </c>
      <c r="M12" s="41">
        <f t="shared" si="7"/>
        <v>435.06693343144997</v>
      </c>
      <c r="N12" s="57">
        <f t="shared" si="8"/>
        <v>20.155905599808307</v>
      </c>
      <c r="O12" s="36"/>
      <c r="P12" s="44">
        <f t="shared" si="9"/>
        <v>313.0833333333333</v>
      </c>
      <c r="Q12" s="45">
        <f t="shared" si="10"/>
        <v>340.16666666666663</v>
      </c>
      <c r="R12" s="57">
        <f t="shared" si="11"/>
        <v>27.083333333333314</v>
      </c>
    </row>
    <row r="13" spans="1:18" ht="12.75">
      <c r="A13" s="32">
        <v>70000</v>
      </c>
      <c r="B13" s="33">
        <f t="shared" si="0"/>
        <v>446.82726074176793</v>
      </c>
      <c r="C13" s="34">
        <f t="shared" si="1"/>
        <v>457.62413838530665</v>
      </c>
      <c r="D13" s="57">
        <f t="shared" si="2"/>
        <v>10.796877643538721</v>
      </c>
      <c r="E13" s="36"/>
      <c r="F13" s="37">
        <f t="shared" si="3"/>
        <v>337.1666666666667</v>
      </c>
      <c r="G13" s="38">
        <f t="shared" si="4"/>
        <v>351.75</v>
      </c>
      <c r="H13" s="57">
        <f t="shared" si="5"/>
        <v>14.583333333333314</v>
      </c>
      <c r="K13" s="32">
        <v>70000</v>
      </c>
      <c r="L13" s="40">
        <f t="shared" si="6"/>
        <v>446.82726074176793</v>
      </c>
      <c r="M13" s="41">
        <f t="shared" si="7"/>
        <v>468.5336206184845</v>
      </c>
      <c r="N13" s="57">
        <f t="shared" si="8"/>
        <v>21.70635987671659</v>
      </c>
      <c r="O13" s="36"/>
      <c r="P13" s="44">
        <f t="shared" si="9"/>
        <v>337.1666666666667</v>
      </c>
      <c r="Q13" s="45">
        <f t="shared" si="10"/>
        <v>366.3333333333333</v>
      </c>
      <c r="R13" s="57">
        <f t="shared" si="11"/>
        <v>29.16666666666663</v>
      </c>
    </row>
    <row r="14" spans="1:18" ht="12.75">
      <c r="A14" s="32">
        <v>80000</v>
      </c>
      <c r="B14" s="33">
        <f t="shared" si="0"/>
        <v>510.65972656202047</v>
      </c>
      <c r="C14" s="34">
        <f t="shared" si="1"/>
        <v>522.9990152974933</v>
      </c>
      <c r="D14" s="57">
        <f t="shared" si="2"/>
        <v>12.339288735472849</v>
      </c>
      <c r="E14" s="36"/>
      <c r="F14" s="37">
        <f t="shared" si="3"/>
        <v>385.3333333333333</v>
      </c>
      <c r="G14" s="38">
        <f t="shared" si="4"/>
        <v>402</v>
      </c>
      <c r="H14" s="57">
        <f t="shared" si="5"/>
        <v>16.666666666666686</v>
      </c>
      <c r="K14" s="32">
        <v>80000</v>
      </c>
      <c r="L14" s="40">
        <f t="shared" si="6"/>
        <v>510.65972656202047</v>
      </c>
      <c r="M14" s="41">
        <f t="shared" si="7"/>
        <v>535.4669949925537</v>
      </c>
      <c r="N14" s="57">
        <f t="shared" si="8"/>
        <v>24.80726843053327</v>
      </c>
      <c r="O14" s="36"/>
      <c r="P14" s="44">
        <f t="shared" si="9"/>
        <v>385.3333333333333</v>
      </c>
      <c r="Q14" s="45">
        <f t="shared" si="10"/>
        <v>418.6666666666667</v>
      </c>
      <c r="R14" s="57">
        <f t="shared" si="11"/>
        <v>33.33333333333337</v>
      </c>
    </row>
    <row r="15" spans="1:18" ht="12.75">
      <c r="A15" s="32">
        <v>90000</v>
      </c>
      <c r="B15" s="33">
        <f t="shared" si="0"/>
        <v>574.4921923822731</v>
      </c>
      <c r="C15" s="34">
        <f t="shared" si="1"/>
        <v>588.37389220968</v>
      </c>
      <c r="D15" s="57">
        <f t="shared" si="2"/>
        <v>13.88169982740692</v>
      </c>
      <c r="E15" s="36"/>
      <c r="F15" s="37">
        <f t="shared" si="3"/>
        <v>433.5</v>
      </c>
      <c r="G15" s="38">
        <f t="shared" si="4"/>
        <v>452.25</v>
      </c>
      <c r="H15" s="57">
        <f t="shared" si="5"/>
        <v>18.75</v>
      </c>
      <c r="K15" s="32">
        <v>90000</v>
      </c>
      <c r="L15" s="40">
        <f t="shared" si="6"/>
        <v>574.4921923822731</v>
      </c>
      <c r="M15" s="41">
        <f t="shared" si="7"/>
        <v>602.400369366623</v>
      </c>
      <c r="N15" s="57">
        <f t="shared" si="8"/>
        <v>27.908176984349893</v>
      </c>
      <c r="O15" s="36"/>
      <c r="P15" s="44">
        <f t="shared" si="9"/>
        <v>433.5</v>
      </c>
      <c r="Q15" s="45">
        <f t="shared" si="10"/>
        <v>470.99999999999994</v>
      </c>
      <c r="R15" s="57">
        <f t="shared" si="11"/>
        <v>37.49999999999994</v>
      </c>
    </row>
    <row r="16" spans="1:18" ht="12.75">
      <c r="A16" s="32">
        <v>100000</v>
      </c>
      <c r="B16" s="33">
        <f t="shared" si="0"/>
        <v>638.3246582025256</v>
      </c>
      <c r="C16" s="34">
        <f t="shared" si="1"/>
        <v>653.7487691218666</v>
      </c>
      <c r="D16" s="57">
        <f t="shared" si="2"/>
        <v>15.424110919341047</v>
      </c>
      <c r="E16" s="36"/>
      <c r="F16" s="37">
        <f t="shared" si="3"/>
        <v>481.6666666666667</v>
      </c>
      <c r="G16" s="38">
        <f t="shared" si="4"/>
        <v>502.5</v>
      </c>
      <c r="H16" s="57">
        <f t="shared" si="5"/>
        <v>20.833333333333314</v>
      </c>
      <c r="K16" s="32">
        <v>100000</v>
      </c>
      <c r="L16" s="40">
        <f t="shared" si="6"/>
        <v>638.3246582025256</v>
      </c>
      <c r="M16" s="41">
        <f t="shared" si="7"/>
        <v>669.3337437406922</v>
      </c>
      <c r="N16" s="57">
        <f t="shared" si="8"/>
        <v>31.009085538166573</v>
      </c>
      <c r="O16" s="36"/>
      <c r="P16" s="44">
        <f t="shared" si="9"/>
        <v>481.6666666666667</v>
      </c>
      <c r="Q16" s="45">
        <f t="shared" si="10"/>
        <v>523.3333333333333</v>
      </c>
      <c r="R16" s="57">
        <f t="shared" si="11"/>
        <v>41.66666666666657</v>
      </c>
    </row>
    <row r="17" spans="1:18" ht="12.75">
      <c r="A17" s="32">
        <v>110000</v>
      </c>
      <c r="B17" s="33">
        <f t="shared" si="0"/>
        <v>702.1571240227781</v>
      </c>
      <c r="C17" s="34">
        <f t="shared" si="1"/>
        <v>719.1236460340533</v>
      </c>
      <c r="D17" s="57">
        <f t="shared" si="2"/>
        <v>16.966522011275174</v>
      </c>
      <c r="E17" s="36"/>
      <c r="F17" s="37">
        <f t="shared" si="3"/>
        <v>529.8333333333334</v>
      </c>
      <c r="G17" s="38">
        <f t="shared" si="4"/>
        <v>552.75</v>
      </c>
      <c r="H17" s="57">
        <f t="shared" si="5"/>
        <v>22.91666666666663</v>
      </c>
      <c r="K17" s="32">
        <v>110000</v>
      </c>
      <c r="L17" s="40">
        <f t="shared" si="6"/>
        <v>702.1571240227781</v>
      </c>
      <c r="M17" s="41">
        <f t="shared" si="7"/>
        <v>736.2671181147615</v>
      </c>
      <c r="N17" s="57">
        <f t="shared" si="8"/>
        <v>34.10999409198337</v>
      </c>
      <c r="O17" s="36"/>
      <c r="P17" s="44">
        <f t="shared" si="9"/>
        <v>529.8333333333334</v>
      </c>
      <c r="Q17" s="45">
        <f t="shared" si="10"/>
        <v>575.6666666666666</v>
      </c>
      <c r="R17" s="57">
        <f t="shared" si="11"/>
        <v>45.83333333333326</v>
      </c>
    </row>
    <row r="18" spans="1:18" ht="12.75">
      <c r="A18" s="32">
        <v>120000</v>
      </c>
      <c r="B18" s="33">
        <f t="shared" si="0"/>
        <v>765.9895898430306</v>
      </c>
      <c r="C18" s="34">
        <f t="shared" si="1"/>
        <v>784.49852294624</v>
      </c>
      <c r="D18" s="57">
        <f t="shared" si="2"/>
        <v>18.508933103209415</v>
      </c>
      <c r="E18" s="36"/>
      <c r="F18" s="37">
        <f t="shared" si="3"/>
        <v>578</v>
      </c>
      <c r="G18" s="38">
        <f t="shared" si="4"/>
        <v>603</v>
      </c>
      <c r="H18" s="57">
        <f t="shared" si="5"/>
        <v>25</v>
      </c>
      <c r="K18" s="32">
        <v>120000</v>
      </c>
      <c r="L18" s="40">
        <f t="shared" si="6"/>
        <v>765.9895898430306</v>
      </c>
      <c r="M18" s="41">
        <f t="shared" si="7"/>
        <v>803.2004924888306</v>
      </c>
      <c r="N18" s="57">
        <f t="shared" si="8"/>
        <v>37.21090264580005</v>
      </c>
      <c r="O18" s="36"/>
      <c r="P18" s="44">
        <f t="shared" si="9"/>
        <v>578</v>
      </c>
      <c r="Q18" s="45">
        <f t="shared" si="10"/>
        <v>627.9999999999999</v>
      </c>
      <c r="R18" s="57">
        <f t="shared" si="11"/>
        <v>49.999999999999886</v>
      </c>
    </row>
    <row r="19" spans="1:18" ht="12.75">
      <c r="A19" s="32">
        <v>130000</v>
      </c>
      <c r="B19" s="33">
        <f t="shared" si="0"/>
        <v>829.8220556632833</v>
      </c>
      <c r="C19" s="34">
        <f t="shared" si="1"/>
        <v>849.8733998584266</v>
      </c>
      <c r="D19" s="57">
        <f t="shared" si="2"/>
        <v>20.051344195143315</v>
      </c>
      <c r="E19" s="36"/>
      <c r="F19" s="37">
        <f t="shared" si="3"/>
        <v>626.1666666666666</v>
      </c>
      <c r="G19" s="38">
        <f t="shared" si="4"/>
        <v>653.25</v>
      </c>
      <c r="H19" s="57">
        <f t="shared" si="5"/>
        <v>27.08333333333337</v>
      </c>
      <c r="K19" s="32">
        <v>130000</v>
      </c>
      <c r="L19" s="40">
        <f t="shared" si="6"/>
        <v>829.8220556632833</v>
      </c>
      <c r="M19" s="41">
        <f t="shared" si="7"/>
        <v>870.1338668628999</v>
      </c>
      <c r="N19" s="57">
        <f t="shared" si="8"/>
        <v>40.31181119961661</v>
      </c>
      <c r="O19" s="36"/>
      <c r="P19" s="44">
        <f t="shared" si="9"/>
        <v>626.1666666666666</v>
      </c>
      <c r="Q19" s="45">
        <f t="shared" si="10"/>
        <v>680.3333333333333</v>
      </c>
      <c r="R19" s="57">
        <f t="shared" si="11"/>
        <v>54.16666666666663</v>
      </c>
    </row>
    <row r="20" spans="1:18" ht="12.75">
      <c r="A20" s="32">
        <v>140000</v>
      </c>
      <c r="B20" s="33">
        <f t="shared" si="0"/>
        <v>893.6545214835359</v>
      </c>
      <c r="C20" s="34">
        <f t="shared" si="1"/>
        <v>915.2482767706133</v>
      </c>
      <c r="D20" s="57">
        <f t="shared" si="2"/>
        <v>21.593755287077443</v>
      </c>
      <c r="E20" s="36"/>
      <c r="F20" s="37">
        <f t="shared" si="3"/>
        <v>674.3333333333334</v>
      </c>
      <c r="G20" s="38">
        <f t="shared" si="4"/>
        <v>703.5</v>
      </c>
      <c r="H20" s="57">
        <f t="shared" si="5"/>
        <v>29.16666666666663</v>
      </c>
      <c r="K20" s="32">
        <v>140000</v>
      </c>
      <c r="L20" s="40">
        <f t="shared" si="6"/>
        <v>893.6545214835359</v>
      </c>
      <c r="M20" s="41">
        <f t="shared" si="7"/>
        <v>937.067241236969</v>
      </c>
      <c r="N20" s="57">
        <f t="shared" si="8"/>
        <v>43.41271975343318</v>
      </c>
      <c r="O20" s="36"/>
      <c r="P20" s="44">
        <f t="shared" si="9"/>
        <v>674.3333333333334</v>
      </c>
      <c r="Q20" s="45">
        <f t="shared" si="10"/>
        <v>732.6666666666666</v>
      </c>
      <c r="R20" s="57">
        <f t="shared" si="11"/>
        <v>58.33333333333326</v>
      </c>
    </row>
    <row r="21" spans="1:18" ht="12.75">
      <c r="A21" s="32">
        <v>150000</v>
      </c>
      <c r="B21" s="33">
        <f t="shared" si="0"/>
        <v>957.4869873037883</v>
      </c>
      <c r="C21" s="34">
        <f t="shared" si="1"/>
        <v>980.6231536828</v>
      </c>
      <c r="D21" s="57">
        <f t="shared" si="2"/>
        <v>23.136166379011684</v>
      </c>
      <c r="E21" s="36"/>
      <c r="F21" s="37">
        <f t="shared" si="3"/>
        <v>722.5</v>
      </c>
      <c r="G21" s="38">
        <f t="shared" si="4"/>
        <v>753.75</v>
      </c>
      <c r="H21" s="57">
        <f t="shared" si="5"/>
        <v>31.25</v>
      </c>
      <c r="K21" s="32">
        <v>150000</v>
      </c>
      <c r="L21" s="40">
        <f t="shared" si="6"/>
        <v>957.4869873037883</v>
      </c>
      <c r="M21" s="41">
        <f t="shared" si="7"/>
        <v>1004.0006156110381</v>
      </c>
      <c r="N21" s="57">
        <f t="shared" si="8"/>
        <v>46.51362830724986</v>
      </c>
      <c r="O21" s="36"/>
      <c r="P21" s="44">
        <f t="shared" si="9"/>
        <v>722.5</v>
      </c>
      <c r="Q21" s="45">
        <f t="shared" si="10"/>
        <v>785</v>
      </c>
      <c r="R21" s="57">
        <f t="shared" si="11"/>
        <v>62.5</v>
      </c>
    </row>
    <row r="22" spans="1:18" ht="12.75">
      <c r="A22" s="32">
        <v>160000</v>
      </c>
      <c r="B22" s="33">
        <f t="shared" si="0"/>
        <v>1021.3194531240409</v>
      </c>
      <c r="C22" s="34">
        <f t="shared" si="1"/>
        <v>1045.9980305949866</v>
      </c>
      <c r="D22" s="57">
        <f t="shared" si="2"/>
        <v>24.678577470945697</v>
      </c>
      <c r="E22" s="36"/>
      <c r="F22" s="37">
        <f t="shared" si="3"/>
        <v>770.6666666666666</v>
      </c>
      <c r="G22" s="38">
        <f t="shared" si="4"/>
        <v>804</v>
      </c>
      <c r="H22" s="57">
        <f t="shared" si="5"/>
        <v>33.33333333333337</v>
      </c>
      <c r="K22" s="32">
        <v>160000</v>
      </c>
      <c r="L22" s="40">
        <f t="shared" si="6"/>
        <v>1021.3194531240409</v>
      </c>
      <c r="M22" s="41">
        <f t="shared" si="7"/>
        <v>1070.9339899851075</v>
      </c>
      <c r="N22" s="57">
        <f t="shared" si="8"/>
        <v>49.61453686106654</v>
      </c>
      <c r="O22" s="36"/>
      <c r="P22" s="44">
        <f t="shared" si="9"/>
        <v>770.6666666666666</v>
      </c>
      <c r="Q22" s="45">
        <f t="shared" si="10"/>
        <v>837.3333333333334</v>
      </c>
      <c r="R22" s="57">
        <f t="shared" si="11"/>
        <v>66.66666666666674</v>
      </c>
    </row>
    <row r="23" spans="1:18" ht="12.75">
      <c r="A23" s="32">
        <v>170000</v>
      </c>
      <c r="B23" s="33">
        <f t="shared" si="0"/>
        <v>1085.1519189442936</v>
      </c>
      <c r="C23" s="34">
        <f t="shared" si="1"/>
        <v>1111.3729075071733</v>
      </c>
      <c r="D23" s="57">
        <f t="shared" si="2"/>
        <v>26.22098856287971</v>
      </c>
      <c r="E23" s="36"/>
      <c r="F23" s="37">
        <f t="shared" si="3"/>
        <v>818.8333333333334</v>
      </c>
      <c r="G23" s="38">
        <f t="shared" si="4"/>
        <v>854.25</v>
      </c>
      <c r="H23" s="57">
        <f t="shared" si="5"/>
        <v>35.41666666666663</v>
      </c>
      <c r="K23" s="32">
        <v>170000</v>
      </c>
      <c r="L23" s="40">
        <f t="shared" si="6"/>
        <v>1085.1519189442936</v>
      </c>
      <c r="M23" s="41">
        <f t="shared" si="7"/>
        <v>1137.8673643591767</v>
      </c>
      <c r="N23" s="57">
        <f t="shared" si="8"/>
        <v>52.715445414883106</v>
      </c>
      <c r="O23" s="36"/>
      <c r="P23" s="44">
        <f t="shared" si="9"/>
        <v>818.8333333333334</v>
      </c>
      <c r="Q23" s="45">
        <f t="shared" si="10"/>
        <v>889.6666666666666</v>
      </c>
      <c r="R23" s="57">
        <f t="shared" si="11"/>
        <v>70.83333333333326</v>
      </c>
    </row>
    <row r="24" spans="1:18" ht="12.75">
      <c r="A24" s="32">
        <v>180000</v>
      </c>
      <c r="B24" s="33">
        <f t="shared" si="0"/>
        <v>1148.9843847645461</v>
      </c>
      <c r="C24" s="34">
        <f t="shared" si="1"/>
        <v>1176.74778441936</v>
      </c>
      <c r="D24" s="57">
        <f t="shared" si="2"/>
        <v>27.76339965481384</v>
      </c>
      <c r="E24" s="36"/>
      <c r="F24" s="37">
        <f t="shared" si="3"/>
        <v>867</v>
      </c>
      <c r="G24" s="38">
        <f t="shared" si="4"/>
        <v>904.5</v>
      </c>
      <c r="H24" s="57">
        <f t="shared" si="5"/>
        <v>37.5</v>
      </c>
      <c r="K24" s="32">
        <v>180000</v>
      </c>
      <c r="L24" s="40">
        <f t="shared" si="6"/>
        <v>1148.9843847645461</v>
      </c>
      <c r="M24" s="41">
        <f t="shared" si="7"/>
        <v>1204.800738733246</v>
      </c>
      <c r="N24" s="57">
        <f t="shared" si="8"/>
        <v>55.81635396869979</v>
      </c>
      <c r="O24" s="36"/>
      <c r="P24" s="44">
        <f t="shared" si="9"/>
        <v>867</v>
      </c>
      <c r="Q24" s="45">
        <f t="shared" si="10"/>
        <v>941.9999999999999</v>
      </c>
      <c r="R24" s="57">
        <f t="shared" si="11"/>
        <v>74.99999999999989</v>
      </c>
    </row>
    <row r="25" spans="1:18" ht="12.75">
      <c r="A25" s="32">
        <v>190000</v>
      </c>
      <c r="B25" s="33">
        <f t="shared" si="0"/>
        <v>1212.8168505847987</v>
      </c>
      <c r="C25" s="34">
        <f t="shared" si="1"/>
        <v>1242.1226613315466</v>
      </c>
      <c r="D25" s="57">
        <f t="shared" si="2"/>
        <v>29.305810746747966</v>
      </c>
      <c r="E25" s="36"/>
      <c r="F25" s="37">
        <f t="shared" si="3"/>
        <v>915.1666666666666</v>
      </c>
      <c r="G25" s="38">
        <f t="shared" si="4"/>
        <v>954.75</v>
      </c>
      <c r="H25" s="57">
        <f t="shared" si="5"/>
        <v>39.58333333333337</v>
      </c>
      <c r="K25" s="32">
        <v>190000</v>
      </c>
      <c r="L25" s="40">
        <f t="shared" si="6"/>
        <v>1212.8168505847987</v>
      </c>
      <c r="M25" s="41">
        <f t="shared" si="7"/>
        <v>1271.7341131073151</v>
      </c>
      <c r="N25" s="57">
        <f t="shared" si="8"/>
        <v>58.91726252251647</v>
      </c>
      <c r="O25" s="36"/>
      <c r="P25" s="44">
        <f t="shared" si="9"/>
        <v>915.1666666666666</v>
      </c>
      <c r="Q25" s="45">
        <f t="shared" si="10"/>
        <v>994.3333333333331</v>
      </c>
      <c r="R25" s="57">
        <f t="shared" si="11"/>
        <v>79.16666666666652</v>
      </c>
    </row>
    <row r="26" spans="1:18" ht="12.75">
      <c r="A26" s="32">
        <v>200000</v>
      </c>
      <c r="B26" s="33">
        <f t="shared" si="0"/>
        <v>1276.6493164050512</v>
      </c>
      <c r="C26" s="34">
        <f t="shared" si="1"/>
        <v>1307.4975382437333</v>
      </c>
      <c r="D26" s="57">
        <f t="shared" si="2"/>
        <v>30.848221838682093</v>
      </c>
      <c r="E26" s="36"/>
      <c r="F26" s="37">
        <f t="shared" si="3"/>
        <v>963.3333333333334</v>
      </c>
      <c r="G26" s="38">
        <f t="shared" si="4"/>
        <v>1005</v>
      </c>
      <c r="H26" s="57">
        <f t="shared" si="5"/>
        <v>41.66666666666663</v>
      </c>
      <c r="K26" s="32">
        <v>200000</v>
      </c>
      <c r="L26" s="40">
        <f t="shared" si="6"/>
        <v>1276.6493164050512</v>
      </c>
      <c r="M26" s="41">
        <f t="shared" si="7"/>
        <v>1338.6674874813843</v>
      </c>
      <c r="N26" s="57">
        <f t="shared" si="8"/>
        <v>62.01817107633315</v>
      </c>
      <c r="O26" s="36"/>
      <c r="P26" s="44">
        <f t="shared" si="9"/>
        <v>963.3333333333334</v>
      </c>
      <c r="Q26" s="45">
        <f t="shared" si="10"/>
        <v>1046.6666666666665</v>
      </c>
      <c r="R26" s="57">
        <f t="shared" si="11"/>
        <v>83.33333333333314</v>
      </c>
    </row>
    <row r="27" spans="1:18" ht="12.75">
      <c r="A27" s="32">
        <v>210000</v>
      </c>
      <c r="B27" s="33">
        <f t="shared" si="0"/>
        <v>1340.4817822253037</v>
      </c>
      <c r="C27" s="34">
        <f t="shared" si="1"/>
        <v>1372.87241515592</v>
      </c>
      <c r="D27" s="57">
        <f t="shared" si="2"/>
        <v>32.39063293061622</v>
      </c>
      <c r="E27" s="36"/>
      <c r="F27" s="37">
        <f t="shared" si="3"/>
        <v>1011.5</v>
      </c>
      <c r="G27" s="38">
        <f t="shared" si="4"/>
        <v>1055.25</v>
      </c>
      <c r="H27" s="57">
        <f t="shared" si="5"/>
        <v>43.75</v>
      </c>
      <c r="K27" s="32">
        <v>210000</v>
      </c>
      <c r="L27" s="40">
        <f t="shared" si="6"/>
        <v>1340.4817822253037</v>
      </c>
      <c r="M27" s="41">
        <f t="shared" si="7"/>
        <v>1405.6008618554536</v>
      </c>
      <c r="N27" s="57">
        <f t="shared" si="8"/>
        <v>65.11907963014983</v>
      </c>
      <c r="O27" s="36"/>
      <c r="P27" s="44">
        <f t="shared" si="9"/>
        <v>1011.5</v>
      </c>
      <c r="Q27" s="45">
        <f t="shared" si="10"/>
        <v>1098.9999999999998</v>
      </c>
      <c r="R27" s="57">
        <f t="shared" si="11"/>
        <v>87.49999999999977</v>
      </c>
    </row>
    <row r="28" spans="1:18" ht="12.75">
      <c r="A28" s="32">
        <v>220000</v>
      </c>
      <c r="B28" s="33">
        <f t="shared" si="0"/>
        <v>1404.3142480455563</v>
      </c>
      <c r="C28" s="34">
        <f t="shared" si="1"/>
        <v>1438.2472920681066</v>
      </c>
      <c r="D28" s="57">
        <f t="shared" si="2"/>
        <v>33.93304402255035</v>
      </c>
      <c r="E28" s="36"/>
      <c r="F28" s="37">
        <f t="shared" si="3"/>
        <v>1059.6666666666667</v>
      </c>
      <c r="G28" s="38">
        <f t="shared" si="4"/>
        <v>1105.5</v>
      </c>
      <c r="H28" s="57">
        <f t="shared" si="5"/>
        <v>45.83333333333326</v>
      </c>
      <c r="K28" s="32">
        <v>220000</v>
      </c>
      <c r="L28" s="40">
        <f t="shared" si="6"/>
        <v>1404.3142480455563</v>
      </c>
      <c r="M28" s="41">
        <f t="shared" si="7"/>
        <v>1472.534236229523</v>
      </c>
      <c r="N28" s="57">
        <f t="shared" si="8"/>
        <v>68.21998818396673</v>
      </c>
      <c r="O28" s="36"/>
      <c r="P28" s="44">
        <f t="shared" si="9"/>
        <v>1059.6666666666667</v>
      </c>
      <c r="Q28" s="45">
        <f t="shared" si="10"/>
        <v>1151.3333333333333</v>
      </c>
      <c r="R28" s="57">
        <f t="shared" si="11"/>
        <v>91.66666666666652</v>
      </c>
    </row>
    <row r="29" spans="1:18" ht="12.75">
      <c r="A29" s="32">
        <v>230000</v>
      </c>
      <c r="B29" s="33">
        <f t="shared" si="0"/>
        <v>1468.146713865809</v>
      </c>
      <c r="C29" s="34">
        <f t="shared" si="1"/>
        <v>1503.6221689802933</v>
      </c>
      <c r="D29" s="57">
        <f t="shared" si="2"/>
        <v>35.47545511448425</v>
      </c>
      <c r="E29" s="36"/>
      <c r="F29" s="37">
        <f t="shared" si="3"/>
        <v>1107.8333333333333</v>
      </c>
      <c r="G29" s="38">
        <f t="shared" si="4"/>
        <v>1155.75</v>
      </c>
      <c r="H29" s="57">
        <f t="shared" si="5"/>
        <v>47.91666666666674</v>
      </c>
      <c r="K29" s="32">
        <v>230000</v>
      </c>
      <c r="L29" s="40">
        <f t="shared" si="6"/>
        <v>1468.146713865809</v>
      </c>
      <c r="M29" s="41">
        <f t="shared" si="7"/>
        <v>1539.467610603592</v>
      </c>
      <c r="N29" s="57">
        <f t="shared" si="8"/>
        <v>71.32089673778296</v>
      </c>
      <c r="O29" s="36"/>
      <c r="P29" s="44">
        <f t="shared" si="9"/>
        <v>1107.8333333333333</v>
      </c>
      <c r="Q29" s="45">
        <f t="shared" si="10"/>
        <v>1203.6666666666665</v>
      </c>
      <c r="R29" s="57">
        <f t="shared" si="11"/>
        <v>95.83333333333326</v>
      </c>
    </row>
    <row r="30" spans="1:18" ht="12.75">
      <c r="A30" s="32">
        <v>240000</v>
      </c>
      <c r="B30" s="33">
        <f t="shared" si="0"/>
        <v>1531.9791796860611</v>
      </c>
      <c r="C30" s="34">
        <f t="shared" si="1"/>
        <v>1568.99704589248</v>
      </c>
      <c r="D30" s="57">
        <f t="shared" si="2"/>
        <v>37.01786620641883</v>
      </c>
      <c r="E30" s="36"/>
      <c r="F30" s="37">
        <f t="shared" si="3"/>
        <v>1156</v>
      </c>
      <c r="G30" s="38">
        <f t="shared" si="4"/>
        <v>1206</v>
      </c>
      <c r="H30" s="57">
        <f t="shared" si="5"/>
        <v>50</v>
      </c>
      <c r="K30" s="32">
        <v>240000</v>
      </c>
      <c r="L30" s="40">
        <f t="shared" si="6"/>
        <v>1531.9791796860611</v>
      </c>
      <c r="M30" s="41">
        <f t="shared" si="7"/>
        <v>1606.4009849776612</v>
      </c>
      <c r="N30" s="57">
        <f t="shared" si="8"/>
        <v>74.4218052916001</v>
      </c>
      <c r="O30" s="36"/>
      <c r="P30" s="44">
        <f t="shared" si="9"/>
        <v>1156</v>
      </c>
      <c r="Q30" s="45">
        <f t="shared" si="10"/>
        <v>1255.9999999999998</v>
      </c>
      <c r="R30" s="57">
        <f t="shared" si="11"/>
        <v>99.99999999999977</v>
      </c>
    </row>
    <row r="31" spans="1:18" ht="12.75">
      <c r="A31" s="17">
        <v>250000</v>
      </c>
      <c r="B31" s="25">
        <f t="shared" si="0"/>
        <v>1595.8116455063139</v>
      </c>
      <c r="C31" s="18">
        <f t="shared" si="1"/>
        <v>1634.3719228046666</v>
      </c>
      <c r="D31" s="58">
        <f t="shared" si="2"/>
        <v>38.56027729835273</v>
      </c>
      <c r="E31" s="19"/>
      <c r="F31" s="28">
        <f t="shared" si="3"/>
        <v>1204.1666666666667</v>
      </c>
      <c r="G31" s="20">
        <f t="shared" si="4"/>
        <v>1256.25</v>
      </c>
      <c r="H31" s="58">
        <f t="shared" si="5"/>
        <v>52.08333333333326</v>
      </c>
      <c r="K31" s="17">
        <v>250000</v>
      </c>
      <c r="L31" s="59">
        <f t="shared" si="6"/>
        <v>1595.8116455063139</v>
      </c>
      <c r="M31" s="60">
        <f t="shared" si="7"/>
        <v>1673.3343593517302</v>
      </c>
      <c r="N31" s="58">
        <f t="shared" si="8"/>
        <v>77.52271384541632</v>
      </c>
      <c r="O31" s="19"/>
      <c r="P31" s="61">
        <f t="shared" si="9"/>
        <v>1204.1666666666667</v>
      </c>
      <c r="Q31" s="62">
        <f t="shared" si="10"/>
        <v>1308.3333333333333</v>
      </c>
      <c r="R31" s="58">
        <f t="shared" si="11"/>
        <v>104.16666666666652</v>
      </c>
    </row>
    <row r="32" spans="1:18" ht="12.75">
      <c r="A32" s="4"/>
      <c r="C32" s="6"/>
      <c r="D32" s="7"/>
      <c r="F32" s="2"/>
      <c r="G32" s="2"/>
      <c r="H32" s="7"/>
      <c r="K32" s="4"/>
      <c r="L32" s="6"/>
      <c r="M32" s="6"/>
      <c r="N32" s="7"/>
      <c r="P32" s="2"/>
      <c r="Q32" s="2"/>
      <c r="R32" s="7"/>
    </row>
    <row r="33" spans="1:14" s="54" customFormat="1" ht="12">
      <c r="A33" s="52" t="s">
        <v>7</v>
      </c>
      <c r="B33" s="52" t="s">
        <v>10</v>
      </c>
      <c r="C33" s="53"/>
      <c r="D33" s="53"/>
      <c r="K33" s="52" t="s">
        <v>7</v>
      </c>
      <c r="L33" s="52" t="s">
        <v>11</v>
      </c>
      <c r="M33" s="53"/>
      <c r="N33" s="53"/>
    </row>
    <row r="34" spans="1:14" s="54" customFormat="1" ht="12">
      <c r="A34" s="52"/>
      <c r="C34" s="53"/>
      <c r="D34" s="53"/>
      <c r="K34" s="52"/>
      <c r="M34" s="53"/>
      <c r="N34" s="53"/>
    </row>
  </sheetData>
  <mergeCells count="4">
    <mergeCell ref="L6:N6"/>
    <mergeCell ref="P6:R6"/>
    <mergeCell ref="B6:D6"/>
    <mergeCell ref="F6:H6"/>
  </mergeCell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Mortgage Lenders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Pannell</dc:creator>
  <cp:keywords/>
  <dc:description/>
  <cp:lastModifiedBy>CMcCulloch</cp:lastModifiedBy>
  <cp:lastPrinted>2007-04-17T14:16:41Z</cp:lastPrinted>
  <dcterms:created xsi:type="dcterms:W3CDTF">2000-04-05T11:10:00Z</dcterms:created>
  <dcterms:modified xsi:type="dcterms:W3CDTF">2008-07-10T10:55:57Z</dcterms:modified>
  <cp:category/>
  <cp:version/>
  <cp:contentType/>
  <cp:contentStatus/>
</cp:coreProperties>
</file>